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65" windowHeight="9360" activeTab="0"/>
  </bookViews>
  <sheets>
    <sheet name="Budget" sheetId="1" r:id="rId1"/>
    <sheet name="Facility Fee Schedule" sheetId="2" r:id="rId2"/>
    <sheet name="Budget Detail" sheetId="3" r:id="rId3"/>
    <sheet name="Sheet2" sheetId="4" state="hidden" r:id="rId4"/>
    <sheet name="Sheet3" sheetId="5" state="hidden" r:id="rId5"/>
  </sheets>
  <definedNames>
    <definedName name="_xlnm.Print_Titles" localSheetId="0">'Budget'!$A:$D,'Budget'!$1:$2</definedName>
  </definedNames>
  <calcPr fullCalcOnLoad="1"/>
</workbook>
</file>

<file path=xl/sharedStrings.xml><?xml version="1.0" encoding="utf-8"?>
<sst xmlns="http://schemas.openxmlformats.org/spreadsheetml/2006/main" count="115" uniqueCount="96">
  <si>
    <t>Annual Conference Revenue</t>
  </si>
  <si>
    <t>Pre Conference Registration</t>
  </si>
  <si>
    <t>Networking Event</t>
  </si>
  <si>
    <t>Awards Luncheon</t>
  </si>
  <si>
    <t>Registrations</t>
  </si>
  <si>
    <t>Sponsors</t>
  </si>
  <si>
    <t>Exhibitors</t>
  </si>
  <si>
    <t>Advertisers</t>
  </si>
  <si>
    <t>Total Annual Conference Revenue</t>
  </si>
  <si>
    <t>Website Support</t>
  </si>
  <si>
    <t>Promotional Items</t>
  </si>
  <si>
    <t>Facility Fees</t>
  </si>
  <si>
    <t>Speaker Fees</t>
  </si>
  <si>
    <t>Net Ordinary Income</t>
  </si>
  <si>
    <t xml:space="preserve">2018 FY Budget </t>
  </si>
  <si>
    <t>2018 Actual</t>
  </si>
  <si>
    <t>Budget Difference 2018-2019</t>
  </si>
  <si>
    <t>Graphic Design Support</t>
  </si>
  <si>
    <t>Pre-Conference Workshop</t>
  </si>
  <si>
    <t>Awards &amp; Program Printing</t>
  </si>
  <si>
    <t>Other Supplies</t>
  </si>
  <si>
    <t>Conference Food</t>
  </si>
  <si>
    <t>Budget 2019</t>
  </si>
  <si>
    <t>Annual Conference Expense</t>
  </si>
  <si>
    <t>Total Annual Conference Expense</t>
  </si>
  <si>
    <t>NRHA Grant - Veterans Panel</t>
  </si>
  <si>
    <t>NHRA Grant - Veterans Panel</t>
  </si>
  <si>
    <t>Notes:</t>
  </si>
  <si>
    <t>Grant we applied for and received from NRHA</t>
  </si>
  <si>
    <t>Promotional, Sponsor Recognition, Program Printing</t>
  </si>
  <si>
    <t xml:space="preserve">Deposit on Facility. Paid November 2018. </t>
  </si>
  <si>
    <t xml:space="preserve">Remaining Balance </t>
  </si>
  <si>
    <t xml:space="preserve">Final Payment </t>
  </si>
  <si>
    <t xml:space="preserve">$7,500 plus Management Charge </t>
  </si>
  <si>
    <t xml:space="preserve">Final Deposit </t>
  </si>
  <si>
    <t>Initial Deposit</t>
  </si>
  <si>
    <t xml:space="preserve">Amount Due </t>
  </si>
  <si>
    <t>Due Date</t>
  </si>
  <si>
    <t>Deposit Order</t>
  </si>
  <si>
    <t>Deposit Type</t>
  </si>
  <si>
    <t xml:space="preserve">Payment/Fee Schedule with The Conference &amp; Event Center Niagara Falls </t>
  </si>
  <si>
    <t>Event</t>
  </si>
  <si>
    <t>Cost per person</t>
  </si>
  <si>
    <t>Fee</t>
  </si>
  <si>
    <t>Number people</t>
  </si>
  <si>
    <t>Total Cost</t>
  </si>
  <si>
    <t>Paid Registrants</t>
  </si>
  <si>
    <t>Awardees</t>
  </si>
  <si>
    <t>Speakers</t>
  </si>
  <si>
    <t>Thursday Bfast</t>
  </si>
  <si>
    <t>Thurs Break 1</t>
  </si>
  <si>
    <t>Thurs Lunch</t>
  </si>
  <si>
    <t>Pm Break</t>
  </si>
  <si>
    <t>Cocktail reception</t>
  </si>
  <si>
    <t>Friday b fas</t>
  </si>
  <si>
    <t>boxed lunch</t>
  </si>
  <si>
    <t>Gratuity 18%</t>
  </si>
  <si>
    <t>TOTAL</t>
  </si>
  <si>
    <t>2019 Conference Budget</t>
  </si>
  <si>
    <t>Number</t>
  </si>
  <si>
    <t>Amount</t>
  </si>
  <si>
    <t>Budget</t>
  </si>
  <si>
    <t>Ordinary Income/Expense</t>
  </si>
  <si>
    <t>Networking Event/Reception</t>
  </si>
  <si>
    <t>Awardee Guests at Lunch</t>
  </si>
  <si>
    <t>Registrations:  Members</t>
  </si>
  <si>
    <t>Registrations: Non-Members</t>
  </si>
  <si>
    <t>One Day Registration Thursday</t>
  </si>
  <si>
    <t>One Day Registration Friday</t>
  </si>
  <si>
    <t>Sub Total Registration Fees</t>
  </si>
  <si>
    <t>Sponsorship Opportunities</t>
  </si>
  <si>
    <t>Gold Sponsor</t>
  </si>
  <si>
    <t>5000</t>
  </si>
  <si>
    <t>Silver Sponosr</t>
  </si>
  <si>
    <t>Bronze Sponsor</t>
  </si>
  <si>
    <t>Reception Sponsor</t>
  </si>
  <si>
    <t>Lunch Sponsor</t>
  </si>
  <si>
    <t>Breakfast Sponsor</t>
  </si>
  <si>
    <t>Track Sponsors</t>
  </si>
  <si>
    <t>Break Sponosrs</t>
  </si>
  <si>
    <t>Pre Conference Workshop</t>
  </si>
  <si>
    <t>Sub Total Sponsorships</t>
  </si>
  <si>
    <t>TOTAL PROJECTED REVENUE</t>
  </si>
  <si>
    <t>Graphis Design Support</t>
  </si>
  <si>
    <t xml:space="preserve">Pre Conference Workshop </t>
  </si>
  <si>
    <t xml:space="preserve">Conference Food: </t>
  </si>
  <si>
    <t>Promo &amp; Sponsor Recognition Printing</t>
  </si>
  <si>
    <t>Gross Profit</t>
  </si>
  <si>
    <t xml:space="preserve">Commuter Parking (per day) </t>
  </si>
  <si>
    <t xml:space="preserve">Includes Thursday Lunch </t>
  </si>
  <si>
    <t>Includes Thursday Breakfast, Lunch</t>
  </si>
  <si>
    <t>Includes Thursday Breakfast, Lunch, Friday Breakfast</t>
  </si>
  <si>
    <t>Meals</t>
  </si>
  <si>
    <t>Includes Friday Breakfast</t>
  </si>
  <si>
    <t>%</t>
  </si>
  <si>
    <t>Actual/Committed        (as of 7.22.2019)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</si>
</sst>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[$-409]dddd\,\ mmmm\ d\,\ yyyy"/>
    <numFmt numFmtId="172" formatCode="[$-409]h:mm:ss\ AM/PM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49" fontId="4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left" indent="2"/>
    </xf>
    <xf numFmtId="49" fontId="0" fillId="0" borderId="0" xfId="0" applyNumberForma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1" fontId="49" fillId="0" borderId="0" xfId="0" applyNumberFormat="1" applyFont="1" applyAlignment="1">
      <alignment/>
    </xf>
    <xf numFmtId="41" fontId="49" fillId="0" borderId="11" xfId="0" applyNumberFormat="1" applyFont="1" applyBorder="1" applyAlignment="1">
      <alignment/>
    </xf>
    <xf numFmtId="41" fontId="49" fillId="0" borderId="0" xfId="0" applyNumberFormat="1" applyFont="1" applyBorder="1" applyAlignment="1">
      <alignment/>
    </xf>
    <xf numFmtId="41" fontId="49" fillId="0" borderId="12" xfId="0" applyNumberFormat="1" applyFont="1" applyBorder="1" applyAlignment="1">
      <alignment/>
    </xf>
    <xf numFmtId="41" fontId="49" fillId="0" borderId="13" xfId="0" applyNumberFormat="1" applyFont="1" applyBorder="1" applyAlignment="1">
      <alignment/>
    </xf>
    <xf numFmtId="41" fontId="48" fillId="0" borderId="0" xfId="0" applyNumberFormat="1" applyFont="1" applyAlignment="1">
      <alignment/>
    </xf>
    <xf numFmtId="41" fontId="4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1" fontId="49" fillId="0" borderId="0" xfId="0" applyNumberFormat="1" applyFont="1" applyFill="1" applyAlignment="1">
      <alignment/>
    </xf>
    <xf numFmtId="49" fontId="49" fillId="0" borderId="0" xfId="0" applyNumberFormat="1" applyFont="1" applyAlignment="1">
      <alignment horizontal="left" wrapText="1" indent="2"/>
    </xf>
    <xf numFmtId="0" fontId="51" fillId="0" borderId="0" xfId="0" applyNumberFormat="1" applyFont="1" applyAlignment="1">
      <alignment/>
    </xf>
    <xf numFmtId="49" fontId="51" fillId="33" borderId="11" xfId="0" applyNumberFormat="1" applyFont="1" applyFill="1" applyBorder="1" applyAlignment="1">
      <alignment horizontal="centerContinuous"/>
    </xf>
    <xf numFmtId="49" fontId="51" fillId="33" borderId="11" xfId="0" applyNumberFormat="1" applyFont="1" applyFill="1" applyBorder="1" applyAlignment="1">
      <alignment horizontal="center" vertical="center"/>
    </xf>
    <xf numFmtId="41" fontId="49" fillId="33" borderId="11" xfId="0" applyNumberFormat="1" applyFont="1" applyFill="1" applyBorder="1" applyAlignment="1">
      <alignment/>
    </xf>
    <xf numFmtId="41" fontId="49" fillId="33" borderId="0" xfId="0" applyNumberFormat="1" applyFont="1" applyFill="1" applyBorder="1" applyAlignment="1">
      <alignment/>
    </xf>
    <xf numFmtId="41" fontId="49" fillId="33" borderId="12" xfId="0" applyNumberFormat="1" applyFont="1" applyFill="1" applyBorder="1" applyAlignment="1">
      <alignment/>
    </xf>
    <xf numFmtId="0" fontId="49" fillId="0" borderId="0" xfId="0" applyNumberFormat="1" applyFont="1" applyAlignment="1">
      <alignment horizontal="left" indent="2"/>
    </xf>
    <xf numFmtId="0" fontId="51" fillId="33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49" fillId="0" borderId="0" xfId="0" applyNumberFormat="1" applyFont="1" applyFill="1" applyBorder="1" applyAlignment="1">
      <alignment/>
    </xf>
    <xf numFmtId="0" fontId="51" fillId="0" borderId="0" xfId="0" applyNumberFormat="1" applyFont="1" applyFill="1" applyAlignment="1">
      <alignment/>
    </xf>
    <xf numFmtId="49" fontId="46" fillId="0" borderId="0" xfId="0" applyNumberFormat="1" applyFont="1" applyBorder="1" applyAlignment="1">
      <alignment horizontal="centerContinuous"/>
    </xf>
    <xf numFmtId="41" fontId="48" fillId="0" borderId="11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48" fillId="0" borderId="0" xfId="0" applyNumberFormat="1" applyFont="1" applyFill="1" applyAlignment="1">
      <alignment/>
    </xf>
    <xf numFmtId="0" fontId="46" fillId="0" borderId="0" xfId="0" applyNumberFormat="1" applyFont="1" applyAlignment="1">
      <alignment/>
    </xf>
    <xf numFmtId="6" fontId="52" fillId="0" borderId="0" xfId="0" applyNumberFormat="1" applyFont="1" applyAlignment="1">
      <alignment/>
    </xf>
    <xf numFmtId="41" fontId="48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41" fontId="53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 horizontal="center"/>
    </xf>
    <xf numFmtId="49" fontId="48" fillId="0" borderId="1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6" fontId="0" fillId="0" borderId="16" xfId="0" applyNumberFormat="1" applyBorder="1" applyAlignment="1">
      <alignment horizontal="center"/>
    </xf>
    <xf numFmtId="0" fontId="46" fillId="0" borderId="17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164" fontId="49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9" fillId="0" borderId="0" xfId="0" applyNumberFormat="1" applyFont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49" fontId="59" fillId="0" borderId="0" xfId="0" applyNumberFormat="1" applyFont="1" applyAlignment="1">
      <alignment/>
    </xf>
    <xf numFmtId="164" fontId="60" fillId="0" borderId="0" xfId="0" applyNumberFormat="1" applyFont="1" applyAlignment="1">
      <alignment horizontal="center"/>
    </xf>
    <xf numFmtId="49" fontId="60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1" fontId="60" fillId="0" borderId="0" xfId="0" applyNumberFormat="1" applyFont="1" applyFill="1" applyAlignment="1">
      <alignment horizontal="center"/>
    </xf>
    <xf numFmtId="164" fontId="60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/>
    </xf>
    <xf numFmtId="1" fontId="60" fillId="0" borderId="0" xfId="0" applyNumberFormat="1" applyFont="1" applyAlignment="1">
      <alignment horizontal="center"/>
    </xf>
    <xf numFmtId="164" fontId="60" fillId="0" borderId="0" xfId="0" applyNumberFormat="1" applyFont="1" applyBorder="1" applyAlignment="1">
      <alignment/>
    </xf>
    <xf numFmtId="0" fontId="58" fillId="0" borderId="14" xfId="0" applyFont="1" applyBorder="1" applyAlignment="1">
      <alignment/>
    </xf>
    <xf numFmtId="49" fontId="59" fillId="0" borderId="14" xfId="0" applyNumberFormat="1" applyFont="1" applyBorder="1" applyAlignment="1">
      <alignment/>
    </xf>
    <xf numFmtId="41" fontId="60" fillId="0" borderId="14" xfId="0" applyNumberFormat="1" applyFont="1" applyBorder="1" applyAlignment="1">
      <alignment horizontal="center"/>
    </xf>
    <xf numFmtId="44" fontId="60" fillId="0" borderId="14" xfId="0" applyNumberFormat="1" applyFont="1" applyBorder="1" applyAlignment="1">
      <alignment horizontal="center"/>
    </xf>
    <xf numFmtId="164" fontId="60" fillId="0" borderId="14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164" fontId="60" fillId="0" borderId="15" xfId="0" applyNumberFormat="1" applyFont="1" applyBorder="1" applyAlignment="1">
      <alignment/>
    </xf>
    <xf numFmtId="41" fontId="60" fillId="0" borderId="0" xfId="0" applyNumberFormat="1" applyFont="1" applyAlignment="1">
      <alignment horizontal="center"/>
    </xf>
    <xf numFmtId="44" fontId="60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horizontal="left"/>
    </xf>
    <xf numFmtId="49" fontId="60" fillId="0" borderId="0" xfId="0" applyNumberFormat="1" applyFont="1" applyAlignment="1">
      <alignment horizontal="left" indent="3"/>
    </xf>
    <xf numFmtId="1" fontId="60" fillId="0" borderId="0" xfId="0" applyNumberFormat="1" applyFont="1" applyAlignment="1">
      <alignment horizontal="center" vertical="center"/>
    </xf>
    <xf numFmtId="43" fontId="60" fillId="0" borderId="0" xfId="0" applyNumberFormat="1" applyFont="1" applyAlignment="1">
      <alignment horizontal="right"/>
    </xf>
    <xf numFmtId="170" fontId="60" fillId="0" borderId="0" xfId="0" applyNumberFormat="1" applyFont="1" applyBorder="1" applyAlignment="1">
      <alignment horizontal="right"/>
    </xf>
    <xf numFmtId="170" fontId="60" fillId="0" borderId="0" xfId="0" applyNumberFormat="1" applyFont="1" applyAlignment="1">
      <alignment horizontal="right"/>
    </xf>
    <xf numFmtId="170" fontId="60" fillId="0" borderId="0" xfId="0" applyNumberFormat="1" applyFont="1" applyAlignment="1">
      <alignment horizontal="right" vertical="center"/>
    </xf>
    <xf numFmtId="43" fontId="60" fillId="0" borderId="0" xfId="0" applyNumberFormat="1" applyFont="1" applyBorder="1" applyAlignment="1">
      <alignment horizontal="right"/>
    </xf>
    <xf numFmtId="164" fontId="60" fillId="0" borderId="14" xfId="0" applyNumberFormat="1" applyFont="1" applyBorder="1" applyAlignment="1">
      <alignment horizontal="center"/>
    </xf>
    <xf numFmtId="49" fontId="60" fillId="0" borderId="14" xfId="0" applyNumberFormat="1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5" xfId="0" applyFont="1" applyBorder="1" applyAlignment="1">
      <alignment/>
    </xf>
    <xf numFmtId="164" fontId="59" fillId="0" borderId="15" xfId="0" applyNumberFormat="1" applyFont="1" applyBorder="1" applyAlignment="1">
      <alignment horizontal="center"/>
    </xf>
    <xf numFmtId="49" fontId="59" fillId="0" borderId="15" xfId="0" applyNumberFormat="1" applyFont="1" applyBorder="1" applyAlignment="1">
      <alignment/>
    </xf>
    <xf numFmtId="164" fontId="59" fillId="0" borderId="15" xfId="0" applyNumberFormat="1" applyFont="1" applyBorder="1" applyAlignment="1">
      <alignment/>
    </xf>
    <xf numFmtId="164" fontId="60" fillId="0" borderId="0" xfId="0" applyNumberFormat="1" applyFont="1" applyFill="1" applyBorder="1" applyAlignment="1">
      <alignment/>
    </xf>
    <xf numFmtId="164" fontId="60" fillId="0" borderId="0" xfId="0" applyNumberFormat="1" applyFont="1" applyFill="1" applyBorder="1" applyAlignment="1">
      <alignment horizontal="center"/>
    </xf>
    <xf numFmtId="164" fontId="60" fillId="0" borderId="15" xfId="0" applyNumberFormat="1" applyFont="1" applyBorder="1" applyAlignment="1">
      <alignment horizontal="center"/>
    </xf>
    <xf numFmtId="49" fontId="60" fillId="0" borderId="15" xfId="0" applyNumberFormat="1" applyFont="1" applyBorder="1" applyAlignment="1">
      <alignment/>
    </xf>
    <xf numFmtId="49" fontId="60" fillId="0" borderId="0" xfId="0" applyNumberFormat="1" applyFont="1" applyAlignment="1">
      <alignment horizontal="left"/>
    </xf>
    <xf numFmtId="49" fontId="59" fillId="0" borderId="18" xfId="0" applyNumberFormat="1" applyFont="1" applyBorder="1" applyAlignment="1">
      <alignment horizontal="center"/>
    </xf>
    <xf numFmtId="49" fontId="60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57" fillId="0" borderId="16" xfId="0" applyFont="1" applyBorder="1" applyAlignment="1">
      <alignment/>
    </xf>
    <xf numFmtId="164" fontId="61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57" fillId="0" borderId="19" xfId="0" applyFont="1" applyBorder="1" applyAlignment="1">
      <alignment/>
    </xf>
    <xf numFmtId="0" fontId="57" fillId="0" borderId="19" xfId="0" applyFont="1" applyBorder="1" applyAlignment="1">
      <alignment horizontal="center"/>
    </xf>
    <xf numFmtId="4" fontId="57" fillId="0" borderId="19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20" xfId="0" applyBorder="1" applyAlignment="1">
      <alignment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2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60" fillId="0" borderId="0" xfId="0" applyNumberFormat="1" applyFont="1" applyFill="1" applyAlignment="1">
      <alignment horizontal="right" indent="2"/>
    </xf>
    <xf numFmtId="44" fontId="60" fillId="0" borderId="0" xfId="0" applyNumberFormat="1" applyFont="1" applyAlignment="1">
      <alignment horizontal="right" indent="2"/>
    </xf>
    <xf numFmtId="49" fontId="48" fillId="0" borderId="0" xfId="0" applyNumberFormat="1" applyFont="1" applyBorder="1" applyAlignment="1">
      <alignment horizontal="center" wrapText="1"/>
    </xf>
    <xf numFmtId="49" fontId="49" fillId="0" borderId="0" xfId="0" applyNumberFormat="1" applyFont="1" applyFill="1" applyAlignment="1">
      <alignment horizontal="left" indent="2"/>
    </xf>
    <xf numFmtId="41" fontId="48" fillId="0" borderId="0" xfId="0" applyNumberFormat="1" applyFont="1" applyFill="1" applyBorder="1" applyAlignment="1">
      <alignment/>
    </xf>
    <xf numFmtId="41" fontId="49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49" fillId="0" borderId="0" xfId="0" applyNumberFormat="1" applyFont="1" applyAlignment="1">
      <alignment/>
    </xf>
    <xf numFmtId="0" fontId="57" fillId="0" borderId="2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O20" sqref="O20"/>
    </sheetView>
  </sheetViews>
  <sheetFormatPr defaultColWidth="9.140625" defaultRowHeight="15"/>
  <cols>
    <col min="1" max="3" width="3.00390625" style="5" customWidth="1"/>
    <col min="4" max="4" width="35.28125" style="5" customWidth="1"/>
    <col min="5" max="5" width="11.140625" style="6" hidden="1" customWidth="1"/>
    <col min="6" max="6" width="1.57421875" style="6" hidden="1" customWidth="1"/>
    <col min="7" max="7" width="11.140625" style="6" hidden="1" customWidth="1"/>
    <col min="8" max="8" width="11.00390625" style="36" customWidth="1"/>
    <col min="9" max="9" width="16.57421875" style="36" customWidth="1"/>
    <col min="10" max="10" width="8.140625" style="6" customWidth="1"/>
    <col min="11" max="11" width="12.00390625" style="6" hidden="1" customWidth="1"/>
    <col min="12" max="12" width="2.57421875" style="0" hidden="1" customWidth="1"/>
    <col min="13" max="13" width="11.57421875" style="21" hidden="1" customWidth="1"/>
    <col min="14" max="14" width="0.85546875" style="0" customWidth="1"/>
    <col min="15" max="15" width="68.7109375" style="0" customWidth="1"/>
  </cols>
  <sheetData>
    <row r="1" spans="1:13" ht="9" customHeight="1" thickBot="1">
      <c r="A1" s="1"/>
      <c r="B1" s="1"/>
      <c r="C1" s="1"/>
      <c r="D1" s="1"/>
      <c r="E1" s="2"/>
      <c r="F1" s="2"/>
      <c r="G1" s="2"/>
      <c r="H1" s="32"/>
      <c r="I1" s="32"/>
      <c r="J1" s="2"/>
      <c r="K1" s="2"/>
      <c r="M1" s="22"/>
    </row>
    <row r="2" spans="1:15" s="4" customFormat="1" ht="31.5" customHeight="1" thickBot="1" thickTop="1">
      <c r="A2" s="3"/>
      <c r="B2" s="3"/>
      <c r="C2" s="3"/>
      <c r="D2" s="3"/>
      <c r="E2" s="7" t="s">
        <v>14</v>
      </c>
      <c r="F2" s="10"/>
      <c r="G2" s="10"/>
      <c r="H2" s="43" t="s">
        <v>22</v>
      </c>
      <c r="I2" s="126" t="s">
        <v>95</v>
      </c>
      <c r="J2" s="9" t="s">
        <v>94</v>
      </c>
      <c r="K2" s="7" t="s">
        <v>16</v>
      </c>
      <c r="M2" s="23" t="s">
        <v>15</v>
      </c>
      <c r="N2" s="42"/>
      <c r="O2" s="39" t="s">
        <v>27</v>
      </c>
    </row>
    <row r="3" spans="1:14" ht="24" customHeight="1" thickTop="1">
      <c r="A3" s="1"/>
      <c r="B3" s="1"/>
      <c r="C3" s="1" t="s">
        <v>0</v>
      </c>
      <c r="D3" s="1"/>
      <c r="E3" s="11"/>
      <c r="F3" s="11"/>
      <c r="G3" s="11"/>
      <c r="H3" s="16"/>
      <c r="I3" s="16"/>
      <c r="J3" s="11"/>
      <c r="K3" s="13"/>
      <c r="M3" s="17"/>
      <c r="N3" s="18"/>
    </row>
    <row r="4" spans="1:17" ht="15">
      <c r="A4" s="1"/>
      <c r="B4" s="1"/>
      <c r="C4" s="1"/>
      <c r="D4" s="8" t="s">
        <v>1</v>
      </c>
      <c r="E4" s="11">
        <v>3000</v>
      </c>
      <c r="F4" s="11"/>
      <c r="G4" s="11"/>
      <c r="H4" s="16">
        <v>2000</v>
      </c>
      <c r="I4" s="16">
        <v>320</v>
      </c>
      <c r="J4" s="131">
        <f>I4/H4</f>
        <v>0.16</v>
      </c>
      <c r="K4" s="11">
        <f aca="true" t="shared" si="0" ref="K4:K12">SUM(H4-E4)</f>
        <v>-1000</v>
      </c>
      <c r="M4" s="17">
        <v>1800</v>
      </c>
      <c r="N4" s="18"/>
      <c r="Q4" s="130"/>
    </row>
    <row r="5" spans="1:14" ht="15">
      <c r="A5" s="1"/>
      <c r="B5" s="1"/>
      <c r="C5" s="1"/>
      <c r="D5" s="8" t="s">
        <v>2</v>
      </c>
      <c r="E5" s="11">
        <v>2000</v>
      </c>
      <c r="F5" s="11"/>
      <c r="G5" s="11"/>
      <c r="H5" s="16">
        <v>2500</v>
      </c>
      <c r="I5" s="16">
        <v>390</v>
      </c>
      <c r="J5" s="131">
        <f aca="true" t="shared" si="1" ref="J5:J12">I5/H5</f>
        <v>0.156</v>
      </c>
      <c r="K5" s="11">
        <f t="shared" si="0"/>
        <v>500</v>
      </c>
      <c r="M5" s="17">
        <v>40</v>
      </c>
      <c r="N5" s="18"/>
    </row>
    <row r="6" spans="1:14" ht="15">
      <c r="A6" s="1"/>
      <c r="B6" s="1"/>
      <c r="C6" s="1"/>
      <c r="D6" s="8" t="s">
        <v>3</v>
      </c>
      <c r="E6" s="11">
        <v>2000</v>
      </c>
      <c r="F6" s="11"/>
      <c r="G6" s="11"/>
      <c r="H6" s="16">
        <v>375</v>
      </c>
      <c r="I6" s="16">
        <v>0</v>
      </c>
      <c r="J6" s="131">
        <f t="shared" si="1"/>
        <v>0</v>
      </c>
      <c r="K6" s="11">
        <f t="shared" si="0"/>
        <v>-1625</v>
      </c>
      <c r="M6" s="17">
        <v>275</v>
      </c>
      <c r="N6" s="18"/>
    </row>
    <row r="7" spans="1:14" ht="15">
      <c r="A7" s="1"/>
      <c r="B7" s="1"/>
      <c r="C7" s="1"/>
      <c r="D7" s="8" t="s">
        <v>4</v>
      </c>
      <c r="E7" s="11">
        <v>19500</v>
      </c>
      <c r="F7" s="11"/>
      <c r="G7" s="11"/>
      <c r="H7" s="16">
        <v>23675</v>
      </c>
      <c r="I7" s="16">
        <v>8235</v>
      </c>
      <c r="J7" s="131">
        <f t="shared" si="1"/>
        <v>0.3478352692713833</v>
      </c>
      <c r="K7" s="11">
        <f t="shared" si="0"/>
        <v>4175</v>
      </c>
      <c r="M7" s="17">
        <v>25050</v>
      </c>
      <c r="N7" s="18"/>
    </row>
    <row r="8" spans="1:15" ht="15">
      <c r="A8" s="1"/>
      <c r="B8" s="1"/>
      <c r="C8" s="1"/>
      <c r="D8" s="127" t="s">
        <v>5</v>
      </c>
      <c r="E8" s="19">
        <v>33750</v>
      </c>
      <c r="F8" s="19"/>
      <c r="G8" s="19"/>
      <c r="H8" s="35">
        <v>46000</v>
      </c>
      <c r="I8" s="35">
        <v>37475</v>
      </c>
      <c r="J8" s="131">
        <f t="shared" si="1"/>
        <v>0.8146739130434782</v>
      </c>
      <c r="K8" s="11">
        <f t="shared" si="0"/>
        <v>12250</v>
      </c>
      <c r="M8" s="17">
        <v>43300</v>
      </c>
      <c r="N8" s="18"/>
      <c r="O8" s="19"/>
    </row>
    <row r="9" spans="1:15" ht="15">
      <c r="A9" s="1"/>
      <c r="B9" s="1"/>
      <c r="C9" s="1"/>
      <c r="D9" s="8" t="s">
        <v>6</v>
      </c>
      <c r="E9" s="11">
        <v>2250</v>
      </c>
      <c r="F9" s="11"/>
      <c r="G9" s="11"/>
      <c r="H9" s="16">
        <v>2500</v>
      </c>
      <c r="I9" s="16">
        <v>3600</v>
      </c>
      <c r="J9" s="131">
        <f t="shared" si="1"/>
        <v>1.44</v>
      </c>
      <c r="K9" s="11">
        <f t="shared" si="0"/>
        <v>250</v>
      </c>
      <c r="M9" s="17">
        <v>2080</v>
      </c>
      <c r="N9" s="18"/>
      <c r="O9" s="19"/>
    </row>
    <row r="10" spans="1:15" ht="16.5" thickBot="1">
      <c r="A10" s="1"/>
      <c r="B10" s="1"/>
      <c r="C10" s="1"/>
      <c r="D10" s="8" t="s">
        <v>7</v>
      </c>
      <c r="E10" s="12">
        <v>1500</v>
      </c>
      <c r="F10" s="11"/>
      <c r="G10" s="11"/>
      <c r="H10" s="34">
        <v>2000</v>
      </c>
      <c r="I10" s="34">
        <v>3775</v>
      </c>
      <c r="J10" s="131">
        <f t="shared" si="1"/>
        <v>1.8875</v>
      </c>
      <c r="K10" s="12">
        <f t="shared" si="0"/>
        <v>500</v>
      </c>
      <c r="M10" s="24">
        <v>1150</v>
      </c>
      <c r="N10" s="18"/>
      <c r="O10" s="37"/>
    </row>
    <row r="11" spans="1:15" ht="15">
      <c r="A11" s="1"/>
      <c r="B11" s="1"/>
      <c r="C11" s="1"/>
      <c r="D11" s="127" t="s">
        <v>25</v>
      </c>
      <c r="E11" s="30"/>
      <c r="F11" s="19"/>
      <c r="G11" s="19"/>
      <c r="H11" s="128">
        <v>2335</v>
      </c>
      <c r="I11" s="128">
        <v>0</v>
      </c>
      <c r="J11" s="131">
        <f t="shared" si="1"/>
        <v>0</v>
      </c>
      <c r="K11" s="13"/>
      <c r="M11" s="25"/>
      <c r="N11" s="18"/>
      <c r="O11" s="40" t="s">
        <v>28</v>
      </c>
    </row>
    <row r="12" spans="1:15" ht="15.75" thickBot="1">
      <c r="A12" s="1"/>
      <c r="B12" s="1"/>
      <c r="C12" s="1" t="s">
        <v>8</v>
      </c>
      <c r="D12" s="1"/>
      <c r="E12" s="11">
        <f>ROUND(SUM(E3:E10),5)</f>
        <v>64000</v>
      </c>
      <c r="F12" s="11"/>
      <c r="G12" s="11"/>
      <c r="H12" s="33">
        <f>ROUND(SUM(H3:H11),5)</f>
        <v>81385</v>
      </c>
      <c r="I12" s="34">
        <f>SUM(I4:I11)</f>
        <v>53795</v>
      </c>
      <c r="J12" s="131">
        <f t="shared" si="1"/>
        <v>0.6609940406708853</v>
      </c>
      <c r="K12" s="11">
        <f t="shared" si="0"/>
        <v>17385</v>
      </c>
      <c r="M12" s="17">
        <f>SUM(M4:M10)</f>
        <v>73695</v>
      </c>
      <c r="N12" s="18"/>
      <c r="O12" s="29"/>
    </row>
    <row r="13" spans="1:15" ht="15">
      <c r="A13" s="1"/>
      <c r="B13" s="1"/>
      <c r="C13" s="1"/>
      <c r="D13" s="1"/>
      <c r="E13" s="11"/>
      <c r="F13" s="11"/>
      <c r="G13" s="11"/>
      <c r="H13" s="16"/>
      <c r="I13" s="16"/>
      <c r="J13" s="11"/>
      <c r="K13" s="11"/>
      <c r="M13" s="17"/>
      <c r="N13" s="18"/>
      <c r="O13" s="29"/>
    </row>
    <row r="14" spans="1:14" ht="18.75" customHeight="1">
      <c r="A14" s="1"/>
      <c r="B14" s="1"/>
      <c r="C14" s="1" t="s">
        <v>23</v>
      </c>
      <c r="D14" s="1"/>
      <c r="E14" s="11"/>
      <c r="F14" s="11"/>
      <c r="G14" s="11"/>
      <c r="H14" s="16"/>
      <c r="I14" s="16"/>
      <c r="J14" s="11"/>
      <c r="K14" s="11"/>
      <c r="M14" s="17"/>
      <c r="N14" s="18"/>
    </row>
    <row r="15" spans="1:15" ht="15">
      <c r="A15" s="1"/>
      <c r="B15" s="1"/>
      <c r="C15" s="1"/>
      <c r="D15" s="8" t="s">
        <v>9</v>
      </c>
      <c r="E15" s="11">
        <v>0</v>
      </c>
      <c r="F15" s="11"/>
      <c r="G15" s="11"/>
      <c r="H15" s="16">
        <v>500</v>
      </c>
      <c r="I15" s="16">
        <v>0</v>
      </c>
      <c r="J15" s="11"/>
      <c r="K15" s="11">
        <f aca="true" t="shared" si="2" ref="K15:K27">SUM(H15-E15)</f>
        <v>500</v>
      </c>
      <c r="M15" s="28">
        <v>0</v>
      </c>
      <c r="N15" s="18"/>
      <c r="O15" s="19"/>
    </row>
    <row r="16" spans="1:15" ht="15">
      <c r="A16" s="1"/>
      <c r="B16" s="1"/>
      <c r="C16" s="1"/>
      <c r="D16" s="8" t="s">
        <v>17</v>
      </c>
      <c r="E16" s="11"/>
      <c r="F16" s="11"/>
      <c r="G16" s="11"/>
      <c r="H16" s="16">
        <v>500</v>
      </c>
      <c r="I16" s="16">
        <v>0</v>
      </c>
      <c r="J16" s="11"/>
      <c r="K16" s="11">
        <f t="shared" si="2"/>
        <v>500</v>
      </c>
      <c r="M16" s="28">
        <v>0</v>
      </c>
      <c r="N16" s="18"/>
      <c r="O16" s="19"/>
    </row>
    <row r="17" spans="1:15" ht="15">
      <c r="A17" s="1"/>
      <c r="B17" s="1"/>
      <c r="C17" s="1"/>
      <c r="D17" s="8" t="s">
        <v>10</v>
      </c>
      <c r="E17" s="11">
        <v>1000</v>
      </c>
      <c r="F17" s="11"/>
      <c r="G17" s="11"/>
      <c r="H17" s="16">
        <v>1500</v>
      </c>
      <c r="I17" s="16">
        <v>0</v>
      </c>
      <c r="J17" s="11"/>
      <c r="K17" s="11">
        <f t="shared" si="2"/>
        <v>500</v>
      </c>
      <c r="M17" s="28">
        <v>738.71</v>
      </c>
      <c r="N17" s="18"/>
      <c r="O17" s="19"/>
    </row>
    <row r="18" spans="1:15" ht="15">
      <c r="A18" s="1"/>
      <c r="B18" s="1"/>
      <c r="C18" s="1"/>
      <c r="D18" s="8" t="s">
        <v>18</v>
      </c>
      <c r="E18" s="11">
        <v>500</v>
      </c>
      <c r="F18" s="11"/>
      <c r="G18" s="11"/>
      <c r="H18" s="35">
        <v>1000</v>
      </c>
      <c r="I18" s="35">
        <v>0</v>
      </c>
      <c r="J18" s="11"/>
      <c r="K18" s="11">
        <f t="shared" si="2"/>
        <v>500</v>
      </c>
      <c r="M18" s="28">
        <v>63.27</v>
      </c>
      <c r="N18" s="18"/>
      <c r="O18" s="19"/>
    </row>
    <row r="19" spans="1:15" ht="15">
      <c r="A19" s="1"/>
      <c r="B19" s="1"/>
      <c r="C19" s="1"/>
      <c r="D19" s="8" t="s">
        <v>11</v>
      </c>
      <c r="E19" s="11"/>
      <c r="F19" s="11"/>
      <c r="G19" s="11"/>
      <c r="H19" s="16">
        <v>2500</v>
      </c>
      <c r="I19" s="16">
        <v>2500</v>
      </c>
      <c r="J19" s="11"/>
      <c r="K19" s="11">
        <f t="shared" si="2"/>
        <v>2500</v>
      </c>
      <c r="M19" s="28">
        <v>2350</v>
      </c>
      <c r="N19" s="18"/>
      <c r="O19" s="19" t="s">
        <v>30</v>
      </c>
    </row>
    <row r="20" spans="1:15" ht="15">
      <c r="A20" s="1"/>
      <c r="B20" s="1"/>
      <c r="C20" s="1"/>
      <c r="D20" s="27" t="s">
        <v>21</v>
      </c>
      <c r="E20" s="11">
        <v>19530</v>
      </c>
      <c r="F20" s="11"/>
      <c r="G20" s="11"/>
      <c r="H20" s="16">
        <v>19123</v>
      </c>
      <c r="I20" s="16">
        <v>0</v>
      </c>
      <c r="J20" s="11"/>
      <c r="K20" s="11">
        <f t="shared" si="2"/>
        <v>-407</v>
      </c>
      <c r="M20" s="28">
        <v>11083</v>
      </c>
      <c r="N20" s="18"/>
      <c r="O20" s="19"/>
    </row>
    <row r="21" spans="1:15" ht="15">
      <c r="A21" s="1"/>
      <c r="B21" s="1"/>
      <c r="C21" s="1"/>
      <c r="D21" s="8" t="s">
        <v>2</v>
      </c>
      <c r="E21" s="11">
        <v>2000</v>
      </c>
      <c r="F21" s="11"/>
      <c r="G21" s="11"/>
      <c r="H21" s="16">
        <v>3700</v>
      </c>
      <c r="I21" s="16">
        <v>0</v>
      </c>
      <c r="J21" s="11"/>
      <c r="K21" s="11">
        <f t="shared" si="2"/>
        <v>1700</v>
      </c>
      <c r="M21" s="28">
        <v>0</v>
      </c>
      <c r="N21" s="18"/>
      <c r="O21" s="31"/>
    </row>
    <row r="22" spans="1:15" ht="23.25">
      <c r="A22" s="1"/>
      <c r="B22" s="1"/>
      <c r="C22" s="1"/>
      <c r="D22" s="20" t="s">
        <v>29</v>
      </c>
      <c r="E22" s="11">
        <v>900</v>
      </c>
      <c r="F22" s="11"/>
      <c r="G22" s="11"/>
      <c r="H22" s="16">
        <v>3000</v>
      </c>
      <c r="I22" s="16">
        <v>0</v>
      </c>
      <c r="J22" s="11"/>
      <c r="K22" s="11">
        <f t="shared" si="2"/>
        <v>2100</v>
      </c>
      <c r="M22" s="28">
        <v>1926.11</v>
      </c>
      <c r="N22" s="18"/>
      <c r="O22" s="19"/>
    </row>
    <row r="23" spans="1:15" ht="15">
      <c r="A23" s="1"/>
      <c r="B23" s="1"/>
      <c r="C23" s="1"/>
      <c r="D23" s="8" t="s">
        <v>12</v>
      </c>
      <c r="E23" s="11">
        <v>1500</v>
      </c>
      <c r="F23" s="11"/>
      <c r="G23" s="11"/>
      <c r="H23" s="16">
        <v>1500</v>
      </c>
      <c r="I23" s="16">
        <v>0</v>
      </c>
      <c r="J23" s="11"/>
      <c r="K23" s="11">
        <f t="shared" si="2"/>
        <v>0</v>
      </c>
      <c r="M23" s="28">
        <v>2000</v>
      </c>
      <c r="N23" s="18"/>
      <c r="O23" s="19"/>
    </row>
    <row r="24" spans="1:15" ht="15">
      <c r="A24" s="1"/>
      <c r="B24" s="1"/>
      <c r="C24" s="1"/>
      <c r="D24" s="8" t="s">
        <v>19</v>
      </c>
      <c r="E24" s="11">
        <v>500</v>
      </c>
      <c r="F24" s="11"/>
      <c r="G24" s="11"/>
      <c r="H24" s="16">
        <v>500</v>
      </c>
      <c r="I24" s="16">
        <v>0</v>
      </c>
      <c r="J24" s="11"/>
      <c r="K24" s="11">
        <f t="shared" si="2"/>
        <v>0</v>
      </c>
      <c r="M24" s="28">
        <v>348.85</v>
      </c>
      <c r="N24" s="18"/>
      <c r="O24" s="19"/>
    </row>
    <row r="25" spans="1:15" ht="15">
      <c r="A25" s="1"/>
      <c r="B25" s="1"/>
      <c r="C25" s="1"/>
      <c r="D25" s="8" t="s">
        <v>20</v>
      </c>
      <c r="E25" s="11">
        <v>500</v>
      </c>
      <c r="F25" s="13"/>
      <c r="G25" s="13"/>
      <c r="H25" s="16">
        <v>500</v>
      </c>
      <c r="I25" s="16">
        <v>0</v>
      </c>
      <c r="J25" s="13"/>
      <c r="K25" s="11">
        <f t="shared" si="2"/>
        <v>0</v>
      </c>
      <c r="M25" s="28">
        <v>274.88</v>
      </c>
      <c r="N25" s="18"/>
      <c r="O25" s="30"/>
    </row>
    <row r="26" spans="1:14" ht="15.75" thickBot="1">
      <c r="A26" s="1"/>
      <c r="B26" s="1"/>
      <c r="C26" s="1"/>
      <c r="D26" s="127" t="s">
        <v>26</v>
      </c>
      <c r="E26" s="129"/>
      <c r="F26" s="19"/>
      <c r="G26" s="19"/>
      <c r="H26" s="128">
        <v>2335</v>
      </c>
      <c r="I26" s="128">
        <v>0</v>
      </c>
      <c r="J26" s="11"/>
      <c r="K26" s="12">
        <f t="shared" si="2"/>
        <v>2335</v>
      </c>
      <c r="M26" s="24"/>
      <c r="N26" s="18"/>
    </row>
    <row r="27" spans="1:15" ht="15.75" thickBot="1">
      <c r="A27" s="1"/>
      <c r="B27" s="1"/>
      <c r="C27" s="1" t="s">
        <v>24</v>
      </c>
      <c r="D27" s="1"/>
      <c r="E27" s="11">
        <f>ROUND(SUM(E14:E25),5)</f>
        <v>26430</v>
      </c>
      <c r="F27" s="11"/>
      <c r="G27" s="11"/>
      <c r="H27" s="33">
        <f>ROUND(SUM(H14:H26),5)</f>
        <v>36658</v>
      </c>
      <c r="I27" s="34">
        <v>0</v>
      </c>
      <c r="J27" s="11"/>
      <c r="K27" s="11">
        <f t="shared" si="2"/>
        <v>10228</v>
      </c>
      <c r="M27" s="17">
        <f>SUM(M15:M26)</f>
        <v>18784.82</v>
      </c>
      <c r="N27" s="18"/>
      <c r="O27" s="41" t="s">
        <v>28</v>
      </c>
    </row>
    <row r="28" spans="1:14" ht="13.5" customHeight="1" thickBot="1">
      <c r="A28" s="1"/>
      <c r="B28" s="1"/>
      <c r="C28" s="1"/>
      <c r="D28" s="1"/>
      <c r="E28" s="11"/>
      <c r="F28" s="11"/>
      <c r="G28" s="11"/>
      <c r="H28" s="34"/>
      <c r="I28" s="34"/>
      <c r="J28" s="11"/>
      <c r="K28" s="11"/>
      <c r="M28" s="17"/>
      <c r="N28" s="18"/>
    </row>
    <row r="29" spans="1:14" ht="12.75" customHeight="1" thickBot="1">
      <c r="A29" s="1" t="s">
        <v>13</v>
      </c>
      <c r="B29" s="1"/>
      <c r="C29" s="1"/>
      <c r="D29" s="1"/>
      <c r="E29" s="14" t="e">
        <f>SUM(#REF!-#REF!)</f>
        <v>#REF!</v>
      </c>
      <c r="F29" s="11"/>
      <c r="G29" s="11"/>
      <c r="H29" s="38">
        <f>H12-H27</f>
        <v>44727</v>
      </c>
      <c r="I29" s="34"/>
      <c r="J29" s="11"/>
      <c r="K29" s="15" t="e">
        <f>SUM(H29-E29)</f>
        <v>#REF!</v>
      </c>
      <c r="M29" s="26" t="e">
        <f>SUM(#REF!-#REF!)</f>
        <v>#REF!</v>
      </c>
      <c r="N29" s="18"/>
    </row>
  </sheetData>
  <sheetProtection/>
  <printOptions/>
  <pageMargins left="0.25" right="0.25" top="0.75" bottom="0.75" header="0.3" footer="0.3"/>
  <pageSetup horizontalDpi="600" verticalDpi="600" orientation="portrait" r:id="rId1"/>
  <headerFooter>
    <oddHeader xml:space="preserve">&amp;L&amp;"Arial,Bold"&amp;8 &amp;C&amp;"Arial,Bold"&amp;12 New York State Association for Rural Health
2018 FY&amp;14 Budget 
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17.7109375" style="0" customWidth="1"/>
    <col min="4" max="4" width="18.28125" style="0" customWidth="1"/>
    <col min="5" max="5" width="35.7109375" style="0" customWidth="1"/>
  </cols>
  <sheetData>
    <row r="3" spans="2:5" ht="15.75">
      <c r="B3" s="50" t="s">
        <v>40</v>
      </c>
      <c r="C3" s="50"/>
      <c r="D3" s="50"/>
      <c r="E3" s="50"/>
    </row>
    <row r="5" spans="2:5" ht="15">
      <c r="B5" s="49" t="s">
        <v>39</v>
      </c>
      <c r="C5" s="49" t="s">
        <v>38</v>
      </c>
      <c r="D5" s="49" t="s">
        <v>37</v>
      </c>
      <c r="E5" s="49" t="s">
        <v>36</v>
      </c>
    </row>
    <row r="7" spans="2:5" ht="15">
      <c r="B7" s="47" t="s">
        <v>35</v>
      </c>
      <c r="C7" s="46">
        <v>1</v>
      </c>
      <c r="D7" s="45">
        <v>43419</v>
      </c>
      <c r="E7" s="48">
        <v>2500</v>
      </c>
    </row>
    <row r="8" spans="2:5" ht="15">
      <c r="B8" s="47" t="s">
        <v>34</v>
      </c>
      <c r="C8" s="46">
        <v>2</v>
      </c>
      <c r="D8" s="45">
        <v>43726</v>
      </c>
      <c r="E8" s="44" t="s">
        <v>33</v>
      </c>
    </row>
    <row r="9" spans="2:5" ht="15">
      <c r="B9" s="47" t="s">
        <v>32</v>
      </c>
      <c r="C9" s="46">
        <v>3</v>
      </c>
      <c r="D9" s="45">
        <v>43735</v>
      </c>
      <c r="E9" s="44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31.57421875" style="0" customWidth="1"/>
    <col min="3" max="3" width="11.8515625" style="0" customWidth="1"/>
    <col min="4" max="4" width="10.28125" style="0" bestFit="1" customWidth="1"/>
    <col min="5" max="5" width="13.00390625" style="0" customWidth="1"/>
    <col min="6" max="6" width="54.00390625" style="0" customWidth="1"/>
    <col min="12" max="12" width="19.00390625" style="0" customWidth="1"/>
  </cols>
  <sheetData>
    <row r="1" spans="1:11" ht="15.75" thickBot="1">
      <c r="A1" s="58"/>
      <c r="B1" s="57"/>
      <c r="C1" s="136" t="s">
        <v>58</v>
      </c>
      <c r="D1" s="136"/>
      <c r="E1" s="136"/>
      <c r="F1" s="55"/>
      <c r="G1" s="51"/>
      <c r="H1" s="51"/>
      <c r="I1" s="51"/>
      <c r="J1" s="51"/>
      <c r="K1" s="51"/>
    </row>
    <row r="2" spans="1:11" ht="15.75" thickBot="1">
      <c r="A2" s="61"/>
      <c r="B2" s="65"/>
      <c r="C2" s="105" t="s">
        <v>59</v>
      </c>
      <c r="D2" s="66" t="s">
        <v>60</v>
      </c>
      <c r="E2" s="105" t="s">
        <v>61</v>
      </c>
      <c r="F2" s="55"/>
      <c r="G2" s="51"/>
      <c r="H2" s="51"/>
      <c r="I2" s="51"/>
      <c r="J2" s="51"/>
      <c r="K2" s="51"/>
    </row>
    <row r="3" spans="1:11" ht="15.75" thickTop="1">
      <c r="A3" s="67" t="s">
        <v>62</v>
      </c>
      <c r="B3" s="67"/>
      <c r="C3" s="68"/>
      <c r="D3" s="69"/>
      <c r="E3" s="70"/>
      <c r="F3" s="55"/>
      <c r="G3" s="52"/>
      <c r="H3" s="53"/>
      <c r="I3" s="52"/>
      <c r="J3" s="53"/>
      <c r="K3" s="52"/>
    </row>
    <row r="4" spans="1:11" ht="15">
      <c r="A4" s="67" t="s">
        <v>0</v>
      </c>
      <c r="B4" s="57"/>
      <c r="C4" s="68"/>
      <c r="D4" s="69"/>
      <c r="E4" s="70"/>
      <c r="F4" s="57" t="s">
        <v>92</v>
      </c>
      <c r="G4" s="54"/>
      <c r="H4" s="54"/>
      <c r="I4" s="54"/>
      <c r="J4" s="54"/>
      <c r="K4" s="54"/>
    </row>
    <row r="5" spans="1:11" ht="15">
      <c r="A5" s="67"/>
      <c r="B5" s="69" t="s">
        <v>18</v>
      </c>
      <c r="C5" s="71">
        <v>50</v>
      </c>
      <c r="D5" s="124">
        <v>40</v>
      </c>
      <c r="E5" s="72">
        <v>2000</v>
      </c>
      <c r="F5" s="57"/>
      <c r="G5" s="54"/>
      <c r="H5" s="54"/>
      <c r="I5" s="54"/>
      <c r="J5" s="54"/>
      <c r="K5" s="54"/>
    </row>
    <row r="6" spans="1:11" ht="15" hidden="1">
      <c r="A6" s="57"/>
      <c r="B6" s="73" t="s">
        <v>63</v>
      </c>
      <c r="C6" s="71">
        <v>100</v>
      </c>
      <c r="D6" s="124">
        <v>25</v>
      </c>
      <c r="E6" s="72">
        <v>2500</v>
      </c>
      <c r="F6" s="57"/>
      <c r="G6" s="54"/>
      <c r="H6" s="53"/>
      <c r="I6" s="54"/>
      <c r="J6" s="54"/>
      <c r="K6" s="54"/>
    </row>
    <row r="7" spans="1:11" ht="15">
      <c r="A7" s="57"/>
      <c r="B7" s="73" t="s">
        <v>64</v>
      </c>
      <c r="C7" s="71">
        <v>15</v>
      </c>
      <c r="D7" s="124">
        <v>25</v>
      </c>
      <c r="E7" s="72">
        <v>375</v>
      </c>
      <c r="F7" s="57" t="s">
        <v>89</v>
      </c>
      <c r="G7" s="54"/>
      <c r="H7" s="54"/>
      <c r="I7" s="54"/>
      <c r="J7" s="54"/>
      <c r="K7" s="54"/>
    </row>
    <row r="8" spans="1:11" ht="15">
      <c r="A8" s="57"/>
      <c r="B8" s="69" t="s">
        <v>65</v>
      </c>
      <c r="C8" s="71">
        <v>80</v>
      </c>
      <c r="D8" s="124">
        <v>235</v>
      </c>
      <c r="E8" s="72">
        <v>18800</v>
      </c>
      <c r="F8" s="72" t="s">
        <v>91</v>
      </c>
      <c r="G8" s="54"/>
      <c r="H8" s="54"/>
      <c r="I8" s="54"/>
      <c r="J8" s="54"/>
      <c r="K8" s="54"/>
    </row>
    <row r="9" spans="1:11" ht="15">
      <c r="A9" s="57"/>
      <c r="B9" s="69" t="s">
        <v>66</v>
      </c>
      <c r="C9" s="74">
        <v>15</v>
      </c>
      <c r="D9" s="125">
        <v>325</v>
      </c>
      <c r="E9" s="75">
        <v>4875</v>
      </c>
      <c r="F9" s="75" t="s">
        <v>91</v>
      </c>
      <c r="G9" s="54"/>
      <c r="H9" s="54"/>
      <c r="I9" s="54"/>
      <c r="J9" s="54"/>
      <c r="K9" s="54"/>
    </row>
    <row r="10" spans="1:11" ht="15">
      <c r="A10" s="57"/>
      <c r="B10" s="69" t="s">
        <v>67</v>
      </c>
      <c r="C10" s="74">
        <v>25</v>
      </c>
      <c r="D10" s="125">
        <v>190</v>
      </c>
      <c r="E10" s="75">
        <v>4750</v>
      </c>
      <c r="F10" s="75" t="s">
        <v>90</v>
      </c>
      <c r="G10" s="54"/>
      <c r="H10" s="54"/>
      <c r="I10" s="54"/>
      <c r="J10" s="54"/>
      <c r="K10" s="54"/>
    </row>
    <row r="11" spans="1:11" ht="15">
      <c r="A11" s="57"/>
      <c r="B11" s="69" t="s">
        <v>68</v>
      </c>
      <c r="C11" s="74">
        <v>10</v>
      </c>
      <c r="D11" s="125">
        <v>125</v>
      </c>
      <c r="E11" s="75">
        <v>1250</v>
      </c>
      <c r="F11" s="75" t="s">
        <v>93</v>
      </c>
      <c r="G11" s="54"/>
      <c r="H11" s="54"/>
      <c r="I11" s="54"/>
      <c r="J11" s="54"/>
      <c r="K11" s="54"/>
    </row>
    <row r="12" spans="1:11" s="55" customFormat="1" ht="15">
      <c r="A12" s="57"/>
      <c r="B12" s="69" t="s">
        <v>88</v>
      </c>
      <c r="C12" s="74"/>
      <c r="D12" s="125">
        <v>5</v>
      </c>
      <c r="E12" s="75"/>
      <c r="F12" s="75"/>
      <c r="G12" s="120"/>
      <c r="H12" s="120"/>
      <c r="I12" s="120"/>
      <c r="J12" s="120"/>
      <c r="K12" s="120"/>
    </row>
    <row r="13" spans="1:11" ht="15">
      <c r="A13" s="76" t="s">
        <v>69</v>
      </c>
      <c r="B13" s="77"/>
      <c r="C13" s="78"/>
      <c r="D13" s="79"/>
      <c r="E13" s="80">
        <v>34550</v>
      </c>
      <c r="F13" s="122"/>
      <c r="G13" s="54"/>
      <c r="H13" s="54"/>
      <c r="I13" s="54"/>
      <c r="J13" s="54"/>
      <c r="K13" s="54"/>
    </row>
    <row r="14" spans="1:11" ht="15">
      <c r="A14" s="57"/>
      <c r="B14" s="67"/>
      <c r="C14" s="83"/>
      <c r="D14" s="84"/>
      <c r="E14" s="70"/>
      <c r="F14" s="55"/>
      <c r="G14" s="54"/>
      <c r="H14" s="54"/>
      <c r="I14" s="54"/>
      <c r="J14" s="54"/>
      <c r="K14" s="54"/>
    </row>
    <row r="15" spans="1:11" ht="15">
      <c r="A15" s="57"/>
      <c r="B15" s="85" t="s">
        <v>70</v>
      </c>
      <c r="C15" s="68"/>
      <c r="D15" s="69"/>
      <c r="E15" s="70"/>
      <c r="F15" s="55"/>
      <c r="G15" s="54"/>
      <c r="H15" s="54"/>
      <c r="I15" s="54"/>
      <c r="J15" s="54"/>
      <c r="K15" s="54"/>
    </row>
    <row r="16" spans="1:11" ht="15">
      <c r="A16" s="57"/>
      <c r="B16" s="86" t="s">
        <v>71</v>
      </c>
      <c r="C16" s="87">
        <v>1</v>
      </c>
      <c r="D16" s="88" t="s">
        <v>72</v>
      </c>
      <c r="E16" s="70">
        <v>5000</v>
      </c>
      <c r="F16" s="55"/>
      <c r="G16" s="54"/>
      <c r="H16" s="54"/>
      <c r="I16" s="54"/>
      <c r="J16" s="54"/>
      <c r="K16" s="54"/>
    </row>
    <row r="17" spans="1:11" ht="15">
      <c r="A17" s="57"/>
      <c r="B17" s="86" t="s">
        <v>73</v>
      </c>
      <c r="C17" s="87">
        <v>2</v>
      </c>
      <c r="D17" s="88">
        <v>4000</v>
      </c>
      <c r="E17" s="70">
        <v>8000</v>
      </c>
      <c r="F17" s="55"/>
      <c r="G17" s="56"/>
      <c r="H17" s="54"/>
      <c r="I17" s="54"/>
      <c r="J17" s="54"/>
      <c r="K17" s="54"/>
    </row>
    <row r="18" spans="1:11" ht="15">
      <c r="A18" s="61"/>
      <c r="B18" s="86" t="s">
        <v>74</v>
      </c>
      <c r="C18" s="87">
        <v>3</v>
      </c>
      <c r="D18" s="88">
        <v>3000</v>
      </c>
      <c r="E18" s="70">
        <v>9000</v>
      </c>
      <c r="F18" s="55"/>
      <c r="G18" s="56"/>
      <c r="H18" s="54"/>
      <c r="I18" s="54"/>
      <c r="J18" s="54"/>
      <c r="K18" s="54"/>
    </row>
    <row r="19" spans="1:11" ht="15">
      <c r="A19" s="61"/>
      <c r="B19" s="86" t="s">
        <v>75</v>
      </c>
      <c r="C19" s="87">
        <v>1</v>
      </c>
      <c r="D19" s="88">
        <v>3000</v>
      </c>
      <c r="E19" s="70">
        <v>3000</v>
      </c>
      <c r="F19" s="55"/>
      <c r="G19" s="56"/>
      <c r="H19" s="51"/>
      <c r="I19" s="51"/>
      <c r="J19" s="51"/>
      <c r="K19" s="51"/>
    </row>
    <row r="20" spans="1:11" ht="15">
      <c r="A20" s="57"/>
      <c r="B20" s="86" t="s">
        <v>76</v>
      </c>
      <c r="C20" s="87">
        <v>1</v>
      </c>
      <c r="D20" s="88">
        <v>3000</v>
      </c>
      <c r="E20" s="70">
        <v>3000</v>
      </c>
      <c r="F20" s="55"/>
      <c r="G20" s="56"/>
      <c r="H20" s="51"/>
      <c r="I20" s="51"/>
      <c r="J20" s="51"/>
      <c r="K20" s="51"/>
    </row>
    <row r="21" spans="1:11" ht="15">
      <c r="A21" s="57"/>
      <c r="B21" s="86" t="s">
        <v>77</v>
      </c>
      <c r="C21" s="87">
        <v>2</v>
      </c>
      <c r="D21" s="89">
        <v>2000</v>
      </c>
      <c r="E21" s="70">
        <v>4000</v>
      </c>
      <c r="F21" s="55"/>
      <c r="G21" s="56"/>
      <c r="H21" s="51"/>
      <c r="I21" s="51"/>
      <c r="J21" s="51"/>
      <c r="K21" s="51"/>
    </row>
    <row r="22" spans="1:11" ht="15">
      <c r="A22" s="57"/>
      <c r="B22" s="86" t="s">
        <v>78</v>
      </c>
      <c r="C22" s="87">
        <v>3</v>
      </c>
      <c r="D22" s="90">
        <v>1000</v>
      </c>
      <c r="E22" s="70">
        <v>3000</v>
      </c>
      <c r="F22" s="55"/>
      <c r="G22" s="56"/>
      <c r="H22" s="51"/>
      <c r="I22" s="51"/>
      <c r="J22" s="51"/>
      <c r="K22" s="51"/>
    </row>
    <row r="23" spans="1:11" ht="15">
      <c r="A23" s="57"/>
      <c r="B23" s="86" t="s">
        <v>79</v>
      </c>
      <c r="C23" s="87">
        <v>2</v>
      </c>
      <c r="D23" s="91">
        <v>1500</v>
      </c>
      <c r="E23" s="70">
        <v>3000</v>
      </c>
      <c r="F23" s="55"/>
      <c r="G23" s="56"/>
      <c r="H23" s="51"/>
      <c r="I23" s="51"/>
      <c r="J23" s="51"/>
      <c r="K23" s="51"/>
    </row>
    <row r="24" spans="1:14" ht="15">
      <c r="A24" s="57"/>
      <c r="B24" s="86" t="s">
        <v>80</v>
      </c>
      <c r="C24" s="87">
        <v>1</v>
      </c>
      <c r="D24" s="89">
        <v>1500</v>
      </c>
      <c r="E24" s="75">
        <v>1500</v>
      </c>
      <c r="F24" s="55"/>
      <c r="G24" s="56"/>
      <c r="H24" s="51"/>
      <c r="I24" s="51"/>
      <c r="J24" s="51"/>
      <c r="K24" s="51"/>
      <c r="L24" s="69"/>
      <c r="M24" s="71"/>
      <c r="N24" s="124"/>
    </row>
    <row r="25" spans="1:14" ht="15">
      <c r="A25" s="57"/>
      <c r="B25" s="86" t="s">
        <v>7</v>
      </c>
      <c r="C25" s="87">
        <v>10</v>
      </c>
      <c r="D25" s="92">
        <v>200</v>
      </c>
      <c r="E25" s="75">
        <v>2000</v>
      </c>
      <c r="F25" s="55"/>
      <c r="G25" s="56"/>
      <c r="H25" s="51"/>
      <c r="I25" s="51"/>
      <c r="J25" s="51"/>
      <c r="K25" s="51"/>
      <c r="L25" s="73"/>
      <c r="M25" s="71"/>
      <c r="N25" s="124"/>
    </row>
    <row r="26" spans="1:14" ht="15">
      <c r="A26" s="57"/>
      <c r="B26" s="86" t="s">
        <v>6</v>
      </c>
      <c r="C26" s="87">
        <v>10</v>
      </c>
      <c r="D26" s="92">
        <v>250</v>
      </c>
      <c r="E26" s="75">
        <v>2500</v>
      </c>
      <c r="F26" s="55"/>
      <c r="G26" s="56"/>
      <c r="H26" s="51"/>
      <c r="I26" s="51"/>
      <c r="J26" s="51"/>
      <c r="K26" s="51"/>
      <c r="L26" s="73"/>
      <c r="M26" s="71"/>
      <c r="N26" s="124"/>
    </row>
    <row r="27" spans="1:14" ht="15">
      <c r="A27" s="135" t="s">
        <v>81</v>
      </c>
      <c r="B27" s="135"/>
      <c r="C27" s="93"/>
      <c r="D27" s="94"/>
      <c r="E27" s="80">
        <f>E17+E16+E18+E19+E20+E21+E22+E23+E24+E25+E26</f>
        <v>44000</v>
      </c>
      <c r="F27" s="55"/>
      <c r="G27" s="59"/>
      <c r="H27" s="51"/>
      <c r="I27" s="51"/>
      <c r="J27" s="51"/>
      <c r="K27" s="51"/>
      <c r="L27" s="69"/>
      <c r="M27" s="71"/>
      <c r="N27" s="124"/>
    </row>
    <row r="28" spans="1:14" ht="15.75" thickBot="1">
      <c r="A28" s="95" t="s">
        <v>82</v>
      </c>
      <c r="B28" s="96"/>
      <c r="C28" s="97"/>
      <c r="D28" s="98"/>
      <c r="E28" s="99">
        <v>83550</v>
      </c>
      <c r="F28" s="55"/>
      <c r="G28" s="59"/>
      <c r="H28" s="51"/>
      <c r="I28" s="51"/>
      <c r="J28" s="51"/>
      <c r="K28" s="51"/>
      <c r="L28" s="69"/>
      <c r="M28" s="74"/>
      <c r="N28" s="125"/>
    </row>
    <row r="29" spans="1:14" ht="15.75" thickTop="1">
      <c r="A29" s="58"/>
      <c r="B29" s="58"/>
      <c r="C29" s="68"/>
      <c r="D29" s="69"/>
      <c r="E29" s="70"/>
      <c r="F29" s="55"/>
      <c r="G29" s="59"/>
      <c r="H29" s="51"/>
      <c r="I29" s="51"/>
      <c r="J29" s="51"/>
      <c r="K29" s="51"/>
      <c r="L29" s="69"/>
      <c r="M29" s="74"/>
      <c r="N29" s="125"/>
    </row>
    <row r="30" spans="1:14" ht="15">
      <c r="A30" s="58"/>
      <c r="B30" s="58"/>
      <c r="C30" s="68"/>
      <c r="D30" s="69"/>
      <c r="E30" s="70"/>
      <c r="F30" s="55"/>
      <c r="G30" s="59"/>
      <c r="H30" s="51"/>
      <c r="I30" s="51"/>
      <c r="J30" s="51"/>
      <c r="K30" s="51"/>
      <c r="L30" s="69"/>
      <c r="M30" s="74"/>
      <c r="N30" s="125"/>
    </row>
    <row r="31" spans="1:11" ht="15">
      <c r="A31" s="67" t="s">
        <v>23</v>
      </c>
      <c r="B31" s="57"/>
      <c r="C31" s="65"/>
      <c r="D31" s="69"/>
      <c r="E31" s="70"/>
      <c r="F31" s="55"/>
      <c r="G31" s="60"/>
      <c r="H31" s="51"/>
      <c r="I31" s="51"/>
      <c r="J31" s="51"/>
      <c r="K31" s="51"/>
    </row>
    <row r="32" spans="1:11" ht="15">
      <c r="A32" s="57"/>
      <c r="B32" s="69" t="s">
        <v>9</v>
      </c>
      <c r="C32" s="65"/>
      <c r="D32" s="69"/>
      <c r="E32" s="72">
        <v>500</v>
      </c>
      <c r="F32" s="55"/>
      <c r="G32" s="55"/>
      <c r="H32" s="51"/>
      <c r="I32" s="51"/>
      <c r="J32" s="51"/>
      <c r="K32" s="51"/>
    </row>
    <row r="33" spans="1:11" ht="15">
      <c r="A33" s="57"/>
      <c r="B33" s="106" t="s">
        <v>83</v>
      </c>
      <c r="C33" s="65"/>
      <c r="D33" s="69"/>
      <c r="E33" s="72">
        <v>500</v>
      </c>
      <c r="F33" s="51"/>
      <c r="G33" s="51"/>
      <c r="H33" s="51"/>
      <c r="I33" s="51"/>
      <c r="J33" s="51"/>
      <c r="K33" s="51"/>
    </row>
    <row r="34" spans="1:11" ht="15">
      <c r="A34" s="57"/>
      <c r="B34" s="69" t="s">
        <v>10</v>
      </c>
      <c r="C34" s="65"/>
      <c r="D34" s="69"/>
      <c r="E34" s="72">
        <v>1500</v>
      </c>
      <c r="F34" s="51"/>
      <c r="G34" s="51"/>
      <c r="H34" s="51"/>
      <c r="I34" s="51"/>
      <c r="J34" s="51"/>
      <c r="K34" s="51"/>
    </row>
    <row r="35" spans="1:11" ht="15">
      <c r="A35" s="57"/>
      <c r="B35" s="104" t="s">
        <v>84</v>
      </c>
      <c r="C35" s="65"/>
      <c r="D35" s="69"/>
      <c r="E35" s="72">
        <v>1000</v>
      </c>
      <c r="F35" s="51"/>
      <c r="G35" s="51"/>
      <c r="H35" s="51"/>
      <c r="I35" s="51"/>
      <c r="J35" s="51"/>
      <c r="K35" s="51"/>
    </row>
    <row r="36" spans="1:11" ht="15">
      <c r="A36" s="57"/>
      <c r="B36" s="69" t="s">
        <v>11</v>
      </c>
      <c r="C36" s="55"/>
      <c r="D36" s="55"/>
      <c r="E36" s="72">
        <v>2500</v>
      </c>
      <c r="F36" s="51"/>
      <c r="G36" s="51"/>
      <c r="H36" s="51"/>
      <c r="I36" s="51"/>
      <c r="J36" s="51"/>
      <c r="K36" s="51"/>
    </row>
    <row r="37" spans="1:11" ht="15">
      <c r="A37" s="57"/>
      <c r="B37" s="81" t="s">
        <v>85</v>
      </c>
      <c r="C37" s="65"/>
      <c r="D37" s="69"/>
      <c r="E37" s="72">
        <v>19123</v>
      </c>
      <c r="F37" s="51"/>
      <c r="G37" s="51"/>
      <c r="H37" s="51"/>
      <c r="I37" s="51"/>
      <c r="J37" s="51"/>
      <c r="K37" s="51"/>
    </row>
    <row r="38" spans="1:11" ht="15">
      <c r="A38" s="57"/>
      <c r="B38" s="104" t="s">
        <v>63</v>
      </c>
      <c r="C38" s="65"/>
      <c r="D38" s="69"/>
      <c r="E38" s="72">
        <v>3700</v>
      </c>
      <c r="F38" s="51"/>
      <c r="G38" s="51"/>
      <c r="H38" s="51"/>
      <c r="I38" s="51"/>
      <c r="J38" s="51"/>
      <c r="K38" s="51"/>
    </row>
    <row r="39" spans="1:11" ht="15">
      <c r="A39" s="62"/>
      <c r="B39" s="69" t="s">
        <v>86</v>
      </c>
      <c r="C39" s="65"/>
      <c r="D39" s="69"/>
      <c r="E39" s="72">
        <v>3000</v>
      </c>
      <c r="F39" s="51"/>
      <c r="G39" s="51"/>
      <c r="H39" s="51"/>
      <c r="I39" s="51"/>
      <c r="J39" s="51"/>
      <c r="K39" s="51"/>
    </row>
    <row r="40" spans="1:11" ht="15">
      <c r="A40" s="62"/>
      <c r="B40" s="69" t="s">
        <v>12</v>
      </c>
      <c r="C40" s="101"/>
      <c r="D40" s="62"/>
      <c r="E40" s="100">
        <v>1500</v>
      </c>
      <c r="F40" s="51"/>
      <c r="G40" s="51"/>
      <c r="H40" s="51"/>
      <c r="I40" s="51"/>
      <c r="J40" s="51"/>
      <c r="K40" s="51"/>
    </row>
    <row r="41" spans="1:11" ht="15">
      <c r="A41" s="62"/>
      <c r="B41" s="104" t="s">
        <v>19</v>
      </c>
      <c r="C41" s="101"/>
      <c r="D41" s="62"/>
      <c r="E41" s="100">
        <v>500</v>
      </c>
      <c r="F41" s="51"/>
      <c r="G41" s="51"/>
      <c r="H41" s="51"/>
      <c r="I41" s="51"/>
      <c r="J41" s="51"/>
      <c r="K41" s="51"/>
    </row>
    <row r="42" spans="1:11" ht="15">
      <c r="A42" s="57"/>
      <c r="B42" s="69" t="s">
        <v>20</v>
      </c>
      <c r="C42" s="65"/>
      <c r="D42" s="69"/>
      <c r="E42" s="72">
        <v>500</v>
      </c>
      <c r="F42" s="51"/>
      <c r="G42" s="51"/>
      <c r="H42" s="51"/>
      <c r="I42" s="51"/>
      <c r="J42" s="51"/>
      <c r="K42" s="51"/>
    </row>
    <row r="43" spans="1:11" ht="15">
      <c r="A43" s="57"/>
      <c r="B43" s="55"/>
      <c r="C43" s="65"/>
      <c r="D43" s="69"/>
      <c r="E43" s="100"/>
      <c r="F43" s="51"/>
      <c r="G43" s="51"/>
      <c r="H43" s="51"/>
      <c r="I43" s="51"/>
      <c r="J43" s="51"/>
      <c r="K43" s="51"/>
    </row>
    <row r="44" spans="1:11" ht="15">
      <c r="A44" s="57"/>
      <c r="B44" s="55"/>
      <c r="C44" s="65"/>
      <c r="D44" s="69"/>
      <c r="E44" s="100"/>
      <c r="F44" s="51"/>
      <c r="G44" s="51"/>
      <c r="H44" s="51"/>
      <c r="I44" s="51"/>
      <c r="J44" s="51"/>
      <c r="K44" s="51"/>
    </row>
    <row r="45" spans="1:11" ht="15.75" thickBot="1">
      <c r="A45" s="98" t="s">
        <v>24</v>
      </c>
      <c r="B45" s="98"/>
      <c r="C45" s="102">
        <v>0</v>
      </c>
      <c r="D45" s="103"/>
      <c r="E45" s="82">
        <v>34323</v>
      </c>
      <c r="F45" s="51"/>
      <c r="G45" s="51"/>
      <c r="H45" s="51"/>
      <c r="I45" s="51"/>
      <c r="J45" s="51"/>
      <c r="K45" s="51"/>
    </row>
    <row r="46" spans="1:11" ht="16.5" thickBot="1" thickTop="1">
      <c r="A46" s="115" t="s">
        <v>82</v>
      </c>
      <c r="B46" s="116"/>
      <c r="C46" s="102"/>
      <c r="D46" s="103"/>
      <c r="E46" s="82">
        <v>85500</v>
      </c>
      <c r="F46" s="51"/>
      <c r="G46" s="51"/>
      <c r="H46" s="51"/>
      <c r="I46" s="51"/>
      <c r="J46" s="51"/>
      <c r="K46" s="51"/>
    </row>
    <row r="47" spans="1:11" ht="16.5" thickBot="1" thickTop="1">
      <c r="A47" s="112" t="s">
        <v>87</v>
      </c>
      <c r="B47" s="112"/>
      <c r="C47" s="113"/>
      <c r="D47" s="112"/>
      <c r="E47" s="114">
        <v>51177</v>
      </c>
      <c r="F47" s="51"/>
      <c r="G47" s="51"/>
      <c r="H47" s="51"/>
      <c r="I47" s="51"/>
      <c r="J47" s="51"/>
      <c r="K47" s="51"/>
    </row>
    <row r="48" spans="1:11" ht="15.75" thickTop="1">
      <c r="A48" s="57"/>
      <c r="B48" s="55"/>
      <c r="C48" s="55"/>
      <c r="D48" s="55"/>
      <c r="E48" s="55"/>
      <c r="F48" s="51"/>
      <c r="G48" s="51"/>
      <c r="H48" s="51"/>
      <c r="I48" s="51"/>
      <c r="J48" s="51"/>
      <c r="K48" s="51"/>
    </row>
    <row r="49" spans="1:11" ht="15">
      <c r="A49" s="57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>
      <c r="A50" s="57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30">
      <c r="A51" s="57"/>
      <c r="B51" s="107" t="s">
        <v>41</v>
      </c>
      <c r="C51" s="108" t="s">
        <v>42</v>
      </c>
      <c r="D51" s="107" t="s">
        <v>43</v>
      </c>
      <c r="E51" s="108" t="s">
        <v>44</v>
      </c>
      <c r="F51" s="117" t="s">
        <v>45</v>
      </c>
      <c r="G51" s="118" t="s">
        <v>46</v>
      </c>
      <c r="H51" s="119" t="s">
        <v>47</v>
      </c>
      <c r="I51" s="118" t="s">
        <v>5</v>
      </c>
      <c r="J51" s="119" t="s">
        <v>6</v>
      </c>
      <c r="K51" s="118" t="s">
        <v>48</v>
      </c>
    </row>
    <row r="52" spans="1:11" ht="15">
      <c r="A52" s="57"/>
      <c r="B52" s="109" t="s">
        <v>49</v>
      </c>
      <c r="C52" s="107">
        <v>17</v>
      </c>
      <c r="D52" s="107">
        <v>3.57</v>
      </c>
      <c r="E52" s="107">
        <v>163</v>
      </c>
      <c r="F52" s="107">
        <v>3352.91</v>
      </c>
      <c r="G52" s="120">
        <v>120</v>
      </c>
      <c r="H52" s="120"/>
      <c r="I52" s="120">
        <v>21</v>
      </c>
      <c r="J52" s="120">
        <v>10</v>
      </c>
      <c r="K52" s="120">
        <v>12</v>
      </c>
    </row>
    <row r="53" spans="1:11" ht="15">
      <c r="A53" s="57"/>
      <c r="B53" s="109" t="s">
        <v>50</v>
      </c>
      <c r="C53" s="107">
        <v>6</v>
      </c>
      <c r="D53" s="107">
        <v>1.26</v>
      </c>
      <c r="E53" s="107">
        <v>153</v>
      </c>
      <c r="F53" s="107">
        <v>1110.78</v>
      </c>
      <c r="G53" s="120">
        <v>120</v>
      </c>
      <c r="H53" s="120"/>
      <c r="I53" s="120">
        <v>21</v>
      </c>
      <c r="J53" s="120"/>
      <c r="K53" s="120">
        <v>12</v>
      </c>
    </row>
    <row r="54" spans="1:11" ht="15">
      <c r="A54" s="57"/>
      <c r="B54" s="109" t="s">
        <v>51</v>
      </c>
      <c r="C54" s="107">
        <v>24</v>
      </c>
      <c r="D54" s="107">
        <v>5.04</v>
      </c>
      <c r="E54" s="107">
        <v>169</v>
      </c>
      <c r="F54" s="107">
        <v>4907.76</v>
      </c>
      <c r="G54" s="120">
        <v>120</v>
      </c>
      <c r="H54" s="119">
        <v>6</v>
      </c>
      <c r="I54" s="120">
        <v>21</v>
      </c>
      <c r="J54" s="120">
        <v>10</v>
      </c>
      <c r="K54" s="120">
        <v>12</v>
      </c>
    </row>
    <row r="55" spans="1:11" ht="15">
      <c r="A55" s="57"/>
      <c r="B55" s="109" t="s">
        <v>52</v>
      </c>
      <c r="C55" s="107">
        <v>5</v>
      </c>
      <c r="D55" s="107">
        <v>1.05</v>
      </c>
      <c r="E55" s="107">
        <v>153</v>
      </c>
      <c r="F55" s="107">
        <v>925.65</v>
      </c>
      <c r="G55" s="120">
        <v>120</v>
      </c>
      <c r="H55" s="120"/>
      <c r="I55" s="120">
        <v>21</v>
      </c>
      <c r="J55" s="120"/>
      <c r="K55" s="120">
        <v>12</v>
      </c>
    </row>
    <row r="56" spans="1:11" ht="15">
      <c r="A56" s="57"/>
      <c r="B56" s="109"/>
      <c r="C56" s="107"/>
      <c r="D56" s="107"/>
      <c r="E56" s="107"/>
      <c r="F56" s="107"/>
      <c r="G56" s="120"/>
      <c r="H56" s="120"/>
      <c r="I56" s="120"/>
      <c r="J56" s="120"/>
      <c r="K56" s="120"/>
    </row>
    <row r="57" spans="1:11" ht="15">
      <c r="A57" s="57"/>
      <c r="B57" s="109"/>
      <c r="C57" s="107"/>
      <c r="D57" s="107"/>
      <c r="E57" s="107"/>
      <c r="F57" s="107"/>
      <c r="G57" s="120"/>
      <c r="H57" s="120"/>
      <c r="I57" s="120"/>
      <c r="J57" s="120"/>
      <c r="K57" s="120"/>
    </row>
    <row r="58" spans="1:11" ht="15">
      <c r="A58" s="57"/>
      <c r="B58" s="109" t="s">
        <v>53</v>
      </c>
      <c r="C58" s="107">
        <v>20</v>
      </c>
      <c r="D58" s="107">
        <v>4.2</v>
      </c>
      <c r="E58" s="107">
        <v>153</v>
      </c>
      <c r="F58" s="107">
        <v>3702.6</v>
      </c>
      <c r="G58" s="120">
        <v>120</v>
      </c>
      <c r="H58" s="120"/>
      <c r="I58" s="120">
        <v>21</v>
      </c>
      <c r="J58" s="120"/>
      <c r="K58" s="120">
        <v>12</v>
      </c>
    </row>
    <row r="59" spans="1:11" ht="15">
      <c r="A59" s="57"/>
      <c r="B59" s="109"/>
      <c r="C59" s="107"/>
      <c r="D59" s="107"/>
      <c r="E59" s="107"/>
      <c r="F59" s="107">
        <v>0</v>
      </c>
      <c r="G59" s="120"/>
      <c r="H59" s="120"/>
      <c r="I59" s="120"/>
      <c r="J59" s="120"/>
      <c r="K59" s="120"/>
    </row>
    <row r="60" spans="1:11" ht="15">
      <c r="A60" s="57"/>
      <c r="B60" s="109" t="s">
        <v>54</v>
      </c>
      <c r="C60" s="107">
        <v>17</v>
      </c>
      <c r="D60" s="107">
        <v>3.57</v>
      </c>
      <c r="E60" s="107">
        <v>138</v>
      </c>
      <c r="F60" s="107">
        <v>2838.66</v>
      </c>
      <c r="G60" s="120">
        <v>105</v>
      </c>
      <c r="H60" s="120"/>
      <c r="I60" s="120">
        <v>21</v>
      </c>
      <c r="J60" s="120"/>
      <c r="K60" s="120">
        <v>12</v>
      </c>
    </row>
    <row r="61" spans="1:11" ht="15">
      <c r="A61" s="57"/>
      <c r="B61" s="109"/>
      <c r="C61" s="107"/>
      <c r="D61" s="107"/>
      <c r="E61" s="107"/>
      <c r="F61" s="107"/>
      <c r="G61" s="120"/>
      <c r="H61" s="120"/>
      <c r="I61" s="120"/>
      <c r="J61" s="120"/>
      <c r="K61" s="120"/>
    </row>
    <row r="62" spans="1:11" ht="15">
      <c r="A62" s="57"/>
      <c r="B62" s="109" t="s">
        <v>55</v>
      </c>
      <c r="C62" s="107">
        <v>15</v>
      </c>
      <c r="D62" s="107">
        <v>3.15</v>
      </c>
      <c r="E62" s="107">
        <v>138</v>
      </c>
      <c r="F62" s="107">
        <v>2504.7</v>
      </c>
      <c r="G62" s="120">
        <v>105</v>
      </c>
      <c r="H62" s="120"/>
      <c r="I62" s="120">
        <v>21</v>
      </c>
      <c r="J62" s="120"/>
      <c r="K62" s="120">
        <v>12</v>
      </c>
    </row>
    <row r="63" spans="1:11" ht="15">
      <c r="A63" s="57"/>
      <c r="B63" s="110"/>
      <c r="C63" s="107"/>
      <c r="D63" s="107"/>
      <c r="E63" s="107"/>
      <c r="F63" s="111">
        <v>19343.06</v>
      </c>
      <c r="G63" s="120"/>
      <c r="H63" s="120"/>
      <c r="I63" s="120"/>
      <c r="J63" s="120"/>
      <c r="K63" s="120"/>
    </row>
    <row r="64" spans="1:11" ht="15">
      <c r="A64" s="57"/>
      <c r="B64" s="132" t="s">
        <v>56</v>
      </c>
      <c r="C64" s="133"/>
      <c r="D64" s="133"/>
      <c r="E64" s="134"/>
      <c r="F64" s="121">
        <v>3481.7508000000003</v>
      </c>
      <c r="G64" s="120"/>
      <c r="H64" s="120"/>
      <c r="I64" s="120"/>
      <c r="J64" s="120"/>
      <c r="K64" s="120"/>
    </row>
    <row r="65" spans="1:11" ht="15">
      <c r="A65" s="57"/>
      <c r="B65" s="132" t="s">
        <v>57</v>
      </c>
      <c r="C65" s="133"/>
      <c r="D65" s="133"/>
      <c r="E65" s="134"/>
      <c r="F65" s="121">
        <v>22824.810800000003</v>
      </c>
      <c r="G65" s="120"/>
      <c r="H65" s="120"/>
      <c r="I65" s="120"/>
      <c r="J65" s="120"/>
      <c r="K65" s="120"/>
    </row>
    <row r="66" spans="1:11" ht="15">
      <c r="A66" s="57"/>
      <c r="B66" s="57"/>
      <c r="C66" s="61"/>
      <c r="D66" s="57"/>
      <c r="E66" s="57"/>
      <c r="F66" s="55">
        <v>-3702</v>
      </c>
      <c r="G66" s="55"/>
      <c r="H66" s="55"/>
      <c r="I66" s="55"/>
      <c r="J66" s="55"/>
      <c r="K66" s="55"/>
    </row>
    <row r="67" spans="1:11" ht="15">
      <c r="A67" s="63"/>
      <c r="B67" s="63"/>
      <c r="C67" s="64"/>
      <c r="D67" s="63"/>
      <c r="E67" s="63"/>
      <c r="F67" s="123">
        <v>19122.810800000003</v>
      </c>
      <c r="G67" s="55"/>
      <c r="H67" s="55"/>
      <c r="I67" s="55"/>
      <c r="J67" s="55"/>
      <c r="K67" s="55"/>
    </row>
  </sheetData>
  <sheetProtection/>
  <mergeCells count="4">
    <mergeCell ref="B65:E65"/>
    <mergeCell ref="A27:B27"/>
    <mergeCell ref="C1:E1"/>
    <mergeCell ref="B64:E6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Sarah</cp:lastModifiedBy>
  <cp:lastPrinted>2018-12-06T19:41:54Z</cp:lastPrinted>
  <dcterms:created xsi:type="dcterms:W3CDTF">2017-11-19T22:32:37Z</dcterms:created>
  <dcterms:modified xsi:type="dcterms:W3CDTF">2019-07-22T19:55:02Z</dcterms:modified>
  <cp:category/>
  <cp:version/>
  <cp:contentType/>
  <cp:contentStatus/>
</cp:coreProperties>
</file>